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МКД!$A$19:$G$45</definedName>
    <definedName name="_xlnm.Print_Area" localSheetId="0">МКД!$A$1:$G$45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41" i="1" l="1"/>
  <c r="F43" i="1" l="1"/>
  <c r="F34" i="1"/>
  <c r="F14" i="1"/>
  <c r="F13" i="1"/>
  <c r="F12" i="1"/>
  <c r="F11" i="1"/>
  <c r="F31" i="1" l="1"/>
  <c r="F20" i="1" l="1"/>
  <c r="F15" i="1" l="1"/>
  <c r="D45" i="1"/>
  <c r="E20" i="1" l="1"/>
  <c r="E11" i="1"/>
  <c r="C45" i="1" l="1"/>
  <c r="B45" i="1"/>
  <c r="C15" i="1" l="1"/>
  <c r="C5" i="1" s="1"/>
  <c r="D15" i="1"/>
  <c r="D5" i="1" s="1"/>
  <c r="E31" i="1"/>
  <c r="E26" i="1" l="1"/>
  <c r="E34" i="1"/>
  <c r="E43" i="1"/>
  <c r="E12" i="1"/>
  <c r="E13" i="1"/>
  <c r="E14" i="1"/>
  <c r="E45" i="1" l="1"/>
  <c r="E15" i="1"/>
  <c r="E5" i="1" l="1"/>
  <c r="H44" i="1"/>
  <c r="H31" i="1"/>
  <c r="B15" i="1"/>
  <c r="B5" i="1" s="1"/>
  <c r="H26" i="1" l="1"/>
  <c r="H20" i="1"/>
  <c r="H34" i="1"/>
  <c r="F45" i="1"/>
  <c r="F5" i="1" l="1"/>
</calcChain>
</file>

<file path=xl/sharedStrings.xml><?xml version="1.0" encoding="utf-8"?>
<sst xmlns="http://schemas.openxmlformats.org/spreadsheetml/2006/main" count="59" uniqueCount="45">
  <si>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</si>
  <si>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</si>
  <si>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</si>
  <si>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</si>
  <si>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</si>
  <si>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</si>
  <si>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</si>
  <si>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</si>
  <si>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</si>
  <si>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</si>
  <si>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</si>
  <si>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</si>
  <si>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</si>
  <si>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</si>
  <si>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</si>
  <si>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</si>
  <si>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</si>
  <si>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</si>
  <si>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</si>
  <si>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</si>
  <si>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</si>
  <si>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</si>
  <si>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</si>
  <si>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</si>
  <si>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</si>
  <si>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</si>
  <si>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Задолженность собственников на 01.01.2021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</si>
  <si>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</si>
  <si>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</si>
  <si>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</si>
  <si>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</si>
  <si>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</si>
  <si>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</si>
  <si>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</si>
  <si>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</si>
  <si>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</si>
  <si>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</si>
  <si>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</si>
  <si>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Замеры сопротивления изоляции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</si>
  <si>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</si>
  <si>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</si>
  <si>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Английская,2  за период 01.01.2020 - 31.12.2020г.</t>
  </si>
  <si>
    <t>РАСЧЕТЫ с ПОСТАВЩИКАМИ и ПОДРЯДЧИКАМИ</t>
  </si>
  <si>
    <t>Превышение ОДПУ по воде и водоотведению</t>
  </si>
  <si>
    <t>Превышение ОДПУ по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</si>
</sst>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5" fontId="5" fillId="0" borderId="4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165" fontId="6" fillId="0" borderId="5" xfId="3" applyNumberFormat="1" applyFont="1" applyBorder="1" applyAlignment="1">
      <alignment horizontal="center" vertical="center" wrapText="1"/>
    </xf>
    <xf numFmtId="165" fontId="5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4" fontId="7" fillId="0" borderId="10" xfId="3" applyNumberFormat="1" applyFont="1" applyBorder="1"/>
    <xf numFmtId="4" fontId="7" fillId="0" borderId="11" xfId="3" applyNumberFormat="1" applyFont="1" applyBorder="1"/>
    <xf numFmtId="0" fontId="3" fillId="0" borderId="12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3" xfId="2" applyFont="1" applyBorder="1" applyAlignment="1">
      <alignment wrapText="1"/>
    </xf>
    <xf numFmtId="43" fontId="8" fillId="0" borderId="0" xfId="3" applyNumberFormat="1" applyFont="1"/>
    <xf numFmtId="165" fontId="8" fillId="0" borderId="14" xfId="3" applyNumberFormat="1" applyFont="1" applyBorder="1"/>
    <xf numFmtId="165" fontId="9" fillId="0" borderId="0" xfId="3" applyNumberFormat="1" applyFont="1" applyBorder="1"/>
    <xf numFmtId="0" fontId="9" fillId="0" borderId="13" xfId="2" applyFont="1" applyBorder="1" applyAlignment="1">
      <alignment wrapText="1"/>
    </xf>
    <xf numFmtId="0" fontId="9" fillId="0" borderId="0" xfId="2" applyFont="1"/>
    <xf numFmtId="0" fontId="4" fillId="0" borderId="15" xfId="2" applyFont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15" xfId="2" applyFont="1" applyBorder="1" applyAlignment="1">
      <alignment wrapText="1"/>
    </xf>
    <xf numFmtId="43" fontId="3" fillId="0" borderId="7" xfId="2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3" applyNumberFormat="1" applyFont="1" applyBorder="1" applyAlignment="1">
      <alignment vertical="center"/>
    </xf>
    <xf numFmtId="43" fontId="3" fillId="0" borderId="7" xfId="2" applyNumberFormat="1" applyFont="1" applyFill="1" applyBorder="1" applyAlignment="1">
      <alignment vertical="center" wrapText="1"/>
    </xf>
    <xf numFmtId="164" fontId="3" fillId="0" borderId="8" xfId="2" applyNumberFormat="1" applyFont="1" applyBorder="1" applyAlignment="1">
      <alignment horizontal="left" vertical="center" wrapText="1"/>
    </xf>
    <xf numFmtId="0" fontId="3" fillId="0" borderId="6" xfId="2" applyFont="1" applyBorder="1" applyAlignment="1">
      <alignment wrapText="1"/>
    </xf>
    <xf numFmtId="0" fontId="4" fillId="0" borderId="16" xfId="2" applyFont="1" applyBorder="1" applyAlignment="1">
      <alignment wrapText="1"/>
    </xf>
    <xf numFmtId="43" fontId="3" fillId="0" borderId="17" xfId="2" applyNumberFormat="1" applyFont="1" applyBorder="1" applyAlignment="1">
      <alignment vertical="center"/>
    </xf>
    <xf numFmtId="43" fontId="3" fillId="0" borderId="18" xfId="3" applyNumberFormat="1" applyFont="1" applyBorder="1" applyAlignment="1">
      <alignment vertical="center"/>
    </xf>
    <xf numFmtId="0" fontId="7" fillId="0" borderId="9" xfId="2" applyFont="1" applyBorder="1" applyAlignment="1">
      <alignment horizontal="right"/>
    </xf>
    <xf numFmtId="4" fontId="7" fillId="0" borderId="19" xfId="3" applyNumberFormat="1" applyFont="1" applyBorder="1"/>
    <xf numFmtId="4" fontId="7" fillId="0" borderId="20" xfId="3" applyNumberFormat="1" applyFont="1" applyBorder="1"/>
    <xf numFmtId="4" fontId="7" fillId="0" borderId="11" xfId="3" applyNumberFormat="1" applyFont="1" applyFill="1" applyBorder="1" applyAlignment="1">
      <alignment horizontal="right"/>
    </xf>
    <xf numFmtId="0" fontId="10" fillId="0" borderId="12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3" xfId="2" applyFont="1" applyBorder="1" applyAlignment="1">
      <alignment wrapText="1"/>
    </xf>
    <xf numFmtId="165" fontId="4" fillId="0" borderId="9" xfId="3" applyNumberFormat="1" applyFont="1" applyBorder="1"/>
    <xf numFmtId="165" fontId="3" fillId="0" borderId="21" xfId="3" applyNumberFormat="1" applyFont="1" applyBorder="1"/>
    <xf numFmtId="165" fontId="3" fillId="0" borderId="22" xfId="3" applyNumberFormat="1" applyFont="1" applyBorder="1"/>
    <xf numFmtId="165" fontId="4" fillId="0" borderId="21" xfId="2" applyNumberFormat="1" applyFont="1" applyFill="1" applyBorder="1" applyAlignment="1">
      <alignment horizontal="left"/>
    </xf>
    <xf numFmtId="0" fontId="3" fillId="0" borderId="22" xfId="2" applyFont="1" applyBorder="1" applyAlignment="1">
      <alignment wrapText="1"/>
    </xf>
    <xf numFmtId="0" fontId="4" fillId="0" borderId="9" xfId="2" applyFont="1" applyBorder="1" applyAlignment="1">
      <alignment horizontal="center" vertical="center" wrapText="1"/>
    </xf>
    <xf numFmtId="165" fontId="5" fillId="0" borderId="9" xfId="3" applyNumberFormat="1" applyFont="1" applyBorder="1" applyAlignment="1">
      <alignment horizontal="center" vertical="center" wrapText="1"/>
    </xf>
    <xf numFmtId="165" fontId="4" fillId="0" borderId="19" xfId="3" applyNumberFormat="1" applyFont="1" applyBorder="1" applyAlignment="1">
      <alignment horizontal="center" vertical="center" wrapText="1"/>
    </xf>
    <xf numFmtId="165" fontId="6" fillId="0" borderId="19" xfId="3" applyNumberFormat="1" applyFont="1" applyBorder="1" applyAlignment="1">
      <alignment horizontal="center" vertical="center" wrapText="1"/>
    </xf>
    <xf numFmtId="165" fontId="5" fillId="0" borderId="20" xfId="3" applyNumberFormat="1" applyFont="1" applyBorder="1" applyAlignment="1">
      <alignment horizontal="center" vertical="center" wrapText="1"/>
    </xf>
    <xf numFmtId="165" fontId="4" fillId="0" borderId="23" xfId="2" applyNumberFormat="1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5" fontId="4" fillId="0" borderId="24" xfId="2" applyNumberFormat="1" applyFont="1" applyBorder="1"/>
    <xf numFmtId="165" fontId="4" fillId="0" borderId="25" xfId="3" applyNumberFormat="1" applyFont="1" applyBorder="1"/>
    <xf numFmtId="165" fontId="4" fillId="0" borderId="26" xfId="3" applyNumberFormat="1" applyFont="1" applyBorder="1"/>
    <xf numFmtId="165" fontId="4" fillId="0" borderId="27" xfId="2" applyNumberFormat="1" applyFont="1" applyFill="1" applyBorder="1" applyAlignment="1">
      <alignment horizontal="right" wrapText="1"/>
    </xf>
    <xf numFmtId="0" fontId="15" fillId="0" borderId="13" xfId="2" applyFont="1" applyBorder="1" applyAlignment="1">
      <alignment wrapText="1"/>
    </xf>
    <xf numFmtId="165" fontId="3" fillId="0" borderId="14" xfId="2" applyNumberFormat="1" applyFont="1" applyBorder="1"/>
    <xf numFmtId="165" fontId="3" fillId="0" borderId="0" xfId="3" applyNumberFormat="1" applyFont="1" applyBorder="1"/>
    <xf numFmtId="165" fontId="3" fillId="0" borderId="13" xfId="3" applyNumberFormat="1" applyFont="1" applyBorder="1"/>
    <xf numFmtId="4" fontId="3" fillId="0" borderId="28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left" wrapText="1"/>
    </xf>
    <xf numFmtId="0" fontId="3" fillId="0" borderId="29" xfId="2" applyFont="1" applyBorder="1"/>
    <xf numFmtId="165" fontId="3" fillId="0" borderId="29" xfId="2" applyNumberFormat="1" applyFont="1" applyBorder="1"/>
    <xf numFmtId="165" fontId="3" fillId="0" borderId="30" xfId="3" applyNumberFormat="1" applyFont="1" applyBorder="1"/>
    <xf numFmtId="165" fontId="3" fillId="0" borderId="12" xfId="3" applyNumberFormat="1" applyFont="1" applyBorder="1"/>
    <xf numFmtId="4" fontId="3" fillId="0" borderId="28" xfId="2" applyNumberFormat="1" applyFont="1" applyFill="1" applyBorder="1" applyAlignment="1">
      <alignment horizontal="right" wrapText="1"/>
    </xf>
    <xf numFmtId="165" fontId="4" fillId="0" borderId="34" xfId="2" applyNumberFormat="1" applyFont="1" applyBorder="1"/>
    <xf numFmtId="165" fontId="4" fillId="0" borderId="35" xfId="3" applyNumberFormat="1" applyFont="1" applyBorder="1"/>
    <xf numFmtId="165" fontId="4" fillId="0" borderId="36" xfId="3" applyNumberFormat="1" applyFont="1" applyBorder="1"/>
    <xf numFmtId="165" fontId="4" fillId="0" borderId="37" xfId="2" applyNumberFormat="1" applyFont="1" applyFill="1" applyBorder="1" applyAlignment="1">
      <alignment horizontal="right" wrapText="1"/>
    </xf>
    <xf numFmtId="0" fontId="4" fillId="0" borderId="29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1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6" xfId="2" applyFont="1" applyBorder="1" applyAlignment="1">
      <alignment horizontal="center" vertical="center"/>
    </xf>
    <xf numFmtId="4" fontId="3" fillId="0" borderId="33" xfId="2" applyNumberFormat="1" applyFont="1" applyFill="1" applyBorder="1" applyAlignment="1">
      <alignment horizontal="right"/>
    </xf>
    <xf numFmtId="0" fontId="3" fillId="0" borderId="8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3" xfId="3" applyNumberFormat="1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7" xfId="2" applyNumberFormat="1" applyFont="1" applyFill="1" applyBorder="1" applyAlignment="1">
      <alignment horizontal="right" wrapText="1"/>
    </xf>
    <xf numFmtId="165" fontId="4" fillId="0" borderId="44" xfId="2" applyNumberFormat="1" applyFont="1" applyBorder="1"/>
    <xf numFmtId="165" fontId="4" fillId="0" borderId="40" xfId="3" applyNumberFormat="1" applyFont="1" applyBorder="1"/>
    <xf numFmtId="165" fontId="4" fillId="0" borderId="41" xfId="3" applyNumberFormat="1" applyFont="1" applyBorder="1"/>
    <xf numFmtId="165" fontId="4" fillId="0" borderId="42" xfId="2" applyNumberFormat="1" applyFont="1" applyFill="1" applyBorder="1" applyAlignment="1">
      <alignment horizontal="right" wrapText="1"/>
    </xf>
    <xf numFmtId="0" fontId="3" fillId="0" borderId="45" xfId="2" applyFont="1" applyBorder="1" applyAlignment="1">
      <alignment wrapText="1"/>
    </xf>
    <xf numFmtId="0" fontId="12" fillId="0" borderId="14" xfId="0" applyFont="1" applyBorder="1" applyAlignment="1">
      <alignment horizontal="left" vertical="top" wrapText="1"/>
    </xf>
    <xf numFmtId="0" fontId="4" fillId="0" borderId="39" xfId="2" applyFont="1" applyBorder="1" applyAlignment="1">
      <alignment wrapText="1"/>
    </xf>
    <xf numFmtId="165" fontId="4" fillId="0" borderId="11" xfId="2" applyNumberFormat="1" applyFont="1" applyBorder="1"/>
    <xf numFmtId="165" fontId="4" fillId="0" borderId="11" xfId="3" applyNumberFormat="1" applyFont="1" applyBorder="1"/>
    <xf numFmtId="0" fontId="4" fillId="0" borderId="11" xfId="2" applyFont="1" applyBorder="1" applyAlignment="1">
      <alignment horizontal="right"/>
    </xf>
    <xf numFmtId="4" fontId="4" fillId="0" borderId="11" xfId="3" applyNumberFormat="1" applyFont="1" applyBorder="1" applyAlignment="1">
      <alignment horizontal="right"/>
    </xf>
    <xf numFmtId="0" fontId="10" fillId="0" borderId="11" xfId="2" applyFont="1" applyBorder="1" applyAlignment="1">
      <alignment wrapText="1"/>
    </xf>
    <xf numFmtId="165" fontId="3" fillId="0" borderId="11" xfId="2" applyNumberFormat="1" applyFont="1" applyFill="1" applyBorder="1" applyAlignment="1">
      <alignment horizontal="right"/>
    </xf>
    <xf numFmtId="0" fontId="3" fillId="0" borderId="11" xfId="2" applyFont="1" applyBorder="1" applyAlignment="1">
      <alignment wrapText="1"/>
    </xf>
    <xf numFmtId="0" fontId="4" fillId="0" borderId="11" xfId="2" applyFont="1" applyBorder="1"/>
    <xf numFmtId="165" fontId="3" fillId="0" borderId="11" xfId="2" applyNumberFormat="1" applyFont="1" applyBorder="1"/>
    <xf numFmtId="0" fontId="3" fillId="0" borderId="11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6" xfId="2" applyNumberFormat="1" applyFont="1" applyBorder="1"/>
    <xf numFmtId="165" fontId="4" fillId="0" borderId="47" xfId="3" applyNumberFormat="1" applyFont="1" applyBorder="1"/>
    <xf numFmtId="165" fontId="4" fillId="0" borderId="48" xfId="3" applyNumberFormat="1" applyFont="1" applyBorder="1"/>
    <xf numFmtId="165" fontId="4" fillId="0" borderId="49" xfId="2" applyNumberFormat="1" applyFont="1" applyFill="1" applyBorder="1" applyAlignment="1">
      <alignment horizontal="right" wrapText="1"/>
    </xf>
    <xf numFmtId="0" fontId="4" fillId="0" borderId="11" xfId="2" applyFont="1" applyBorder="1" applyAlignment="1">
      <alignment wrapText="1"/>
    </xf>
    <xf numFmtId="0" fontId="3" fillId="0" borderId="11" xfId="2" applyFont="1" applyBorder="1"/>
    <xf numFmtId="165" fontId="3" fillId="0" borderId="11" xfId="3" applyNumberFormat="1" applyFont="1" applyBorder="1"/>
    <xf numFmtId="165" fontId="3" fillId="0" borderId="11" xfId="2" applyNumberFormat="1" applyFont="1" applyFill="1" applyBorder="1" applyAlignment="1">
      <alignment horizontal="right" wrapText="1"/>
    </xf>
    <xf numFmtId="165" fontId="4" fillId="0" borderId="11" xfId="2" applyNumberFormat="1" applyFont="1" applyFill="1" applyBorder="1" applyAlignment="1">
      <alignment horizontal="right"/>
    </xf>
    <xf numFmtId="0" fontId="4" fillId="0" borderId="11" xfId="2" applyFont="1" applyBorder="1" applyAlignment="1">
      <alignment horizontal="left" wrapText="1"/>
    </xf>
    <xf numFmtId="0" fontId="4" fillId="0" borderId="14" xfId="2" applyFont="1" applyBorder="1" applyAlignment="1">
      <alignment wrapText="1"/>
    </xf>
    <xf numFmtId="165" fontId="4" fillId="0" borderId="14" xfId="2" applyNumberFormat="1" applyFont="1" applyBorder="1"/>
    <xf numFmtId="165" fontId="4" fillId="0" borderId="0" xfId="3" applyNumberFormat="1" applyFont="1" applyBorder="1"/>
    <xf numFmtId="165" fontId="4" fillId="0" borderId="13" xfId="3" applyNumberFormat="1" applyFont="1" applyBorder="1"/>
    <xf numFmtId="0" fontId="0" fillId="0" borderId="14" xfId="0" applyBorder="1" applyAlignment="1">
      <alignment horizontal="left" vertical="top" wrapText="1"/>
    </xf>
    <xf numFmtId="4" fontId="3" fillId="0" borderId="50" xfId="2" applyNumberFormat="1" applyFont="1" applyFill="1" applyBorder="1" applyAlignment="1">
      <alignment horizontal="right" wrapText="1"/>
    </xf>
    <xf numFmtId="0" fontId="3" fillId="0" borderId="51" xfId="2" applyFont="1" applyBorder="1" applyAlignment="1">
      <alignment horizontal="left" wrapText="1"/>
    </xf>
    <xf numFmtId="0" fontId="4" fillId="0" borderId="32" xfId="2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showWhiteSpace="0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8" t="s">
        <v>41</v>
      </c>
      <c r="B1" s="149"/>
      <c r="C1" s="149"/>
      <c r="D1" s="149"/>
      <c r="E1" s="149"/>
      <c r="F1" s="149"/>
      <c r="G1" s="149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42</v>
      </c>
      <c r="G3" s="11"/>
    </row>
    <row r="4" spans="1:11" s="16" customFormat="1" ht="54" customHeight="1" thickBot="1" x14ac:dyDescent="0.35">
      <c r="A4" s="1"/>
      <c r="B4" s="103" t="s">
        <v>4</v>
      </c>
      <c r="C4" s="104" t="s">
        <v>2</v>
      </c>
      <c r="D4" s="105" t="s">
        <v>3</v>
      </c>
      <c r="E4" s="106" t="s">
        <v>26</v>
      </c>
      <c r="F4" s="107" t="s">
        <v>5</v>
      </c>
      <c r="G4" s="97"/>
      <c r="J4" s="5"/>
      <c r="K4" s="5"/>
    </row>
    <row r="5" spans="1:11" ht="25.5" customHeight="1" thickBot="1" x14ac:dyDescent="0.3">
      <c r="A5" s="17" t="s">
        <v>6</v>
      </c>
      <c r="B5" s="19">
        <f>B15+B45</f>
        <v>19072777.629999999</v>
      </c>
      <c r="C5" s="19">
        <f>C15+C45</f>
        <v>84840228.989999995</v>
      </c>
      <c r="D5" s="19">
        <f>D15+D45</f>
        <v>83659376.020000011</v>
      </c>
      <c r="E5" s="19">
        <f>E15+E45</f>
        <v>20253630.599999998</v>
      </c>
      <c r="F5" s="19">
        <f>F15+F45</f>
        <v>82061939.879999995</v>
      </c>
      <c r="G5" s="20"/>
    </row>
    <row r="6" spans="1:11" ht="15.75" x14ac:dyDescent="0.25">
      <c r="A6" s="21"/>
      <c r="B6" s="101"/>
      <c r="C6" s="101"/>
      <c r="D6" s="101"/>
      <c r="E6" s="101"/>
      <c r="F6" s="22"/>
      <c r="G6" s="23"/>
    </row>
    <row r="7" spans="1:11" ht="18" customHeight="1" x14ac:dyDescent="0.25">
      <c r="A7" s="108" t="s">
        <v>7</v>
      </c>
      <c r="B7" s="100"/>
      <c r="C7" s="100"/>
      <c r="D7" s="100"/>
      <c r="E7" s="100"/>
      <c r="F7" s="22"/>
      <c r="G7" s="23"/>
    </row>
    <row r="8" spans="1:11" s="28" customFormat="1" ht="24" customHeight="1" thickBot="1" x14ac:dyDescent="0.35">
      <c r="A8" s="24" t="s">
        <v>8</v>
      </c>
      <c r="B8" s="25"/>
      <c r="C8" s="26"/>
      <c r="D8" s="26"/>
      <c r="E8" s="26"/>
      <c r="F8" s="26"/>
      <c r="G8" s="27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6" customFormat="1" ht="53.25" customHeight="1" x14ac:dyDescent="0.25">
      <c r="A10" s="29" t="s">
        <v>9</v>
      </c>
      <c r="B10" s="12" t="s">
        <v>4</v>
      </c>
      <c r="C10" s="13" t="s">
        <v>2</v>
      </c>
      <c r="D10" s="14" t="s">
        <v>3</v>
      </c>
      <c r="E10" s="15" t="s">
        <v>26</v>
      </c>
      <c r="F10" s="30" t="s">
        <v>10</v>
      </c>
      <c r="G10" s="31" t="s">
        <v>11</v>
      </c>
    </row>
    <row r="11" spans="1:11" ht="52.5" customHeight="1" x14ac:dyDescent="0.25">
      <c r="A11" s="32" t="s">
        <v>12</v>
      </c>
      <c r="B11" s="33">
        <v>2982345.91</v>
      </c>
      <c r="C11" s="34">
        <v>19531243.5</v>
      </c>
      <c r="D11" s="34">
        <v>18392971.609999999</v>
      </c>
      <c r="E11" s="35">
        <f>B11+C11-D11</f>
        <v>4120617.8000000007</v>
      </c>
      <c r="F11" s="36">
        <f>C11</f>
        <v>19531243.5</v>
      </c>
      <c r="G11" s="37"/>
    </row>
    <row r="12" spans="1:11" ht="22.5" customHeight="1" x14ac:dyDescent="0.25">
      <c r="A12" s="32" t="s">
        <v>13</v>
      </c>
      <c r="B12" s="33">
        <v>7209562.04</v>
      </c>
      <c r="C12" s="34">
        <v>23909340.16</v>
      </c>
      <c r="D12" s="34">
        <v>24066772.32</v>
      </c>
      <c r="E12" s="35">
        <f>B12+C12-D12</f>
        <v>7052129.879999999</v>
      </c>
      <c r="F12" s="36">
        <f t="shared" ref="F12:F14" si="0">C12</f>
        <v>23909340.16</v>
      </c>
      <c r="G12" s="37"/>
    </row>
    <row r="13" spans="1:11" ht="22.5" customHeight="1" x14ac:dyDescent="0.25">
      <c r="A13" s="32" t="s">
        <v>14</v>
      </c>
      <c r="B13" s="33">
        <v>2005833.66</v>
      </c>
      <c r="C13" s="34">
        <v>10452034.779999999</v>
      </c>
      <c r="D13" s="34">
        <v>10104362.529999999</v>
      </c>
      <c r="E13" s="35">
        <f>B13+C13-D13</f>
        <v>2353505.91</v>
      </c>
      <c r="F13" s="36">
        <f t="shared" si="0"/>
        <v>10452034.779999999</v>
      </c>
      <c r="G13" s="38"/>
    </row>
    <row r="14" spans="1:11" ht="24" customHeight="1" x14ac:dyDescent="0.25">
      <c r="A14" s="39" t="s">
        <v>15</v>
      </c>
      <c r="B14" s="40">
        <v>2441242.41</v>
      </c>
      <c r="C14" s="41">
        <v>4711255.5999999996</v>
      </c>
      <c r="D14" s="41">
        <v>6444709.1299999999</v>
      </c>
      <c r="E14" s="35">
        <f>B14+C14-D14</f>
        <v>707788.87999999989</v>
      </c>
      <c r="F14" s="36">
        <f t="shared" si="0"/>
        <v>4711255.5999999996</v>
      </c>
      <c r="G14" s="38"/>
    </row>
    <row r="15" spans="1:11" s="47" customFormat="1" ht="21.75" customHeight="1" thickBot="1" x14ac:dyDescent="0.3">
      <c r="A15" s="42" t="s">
        <v>16</v>
      </c>
      <c r="B15" s="18">
        <f>SUM(B11:B14)</f>
        <v>14638984.02</v>
      </c>
      <c r="C15" s="43">
        <f>SUM(C11:C14)</f>
        <v>58603874.039999999</v>
      </c>
      <c r="D15" s="43">
        <f>SUM(D11:D14)</f>
        <v>59008815.590000004</v>
      </c>
      <c r="E15" s="44">
        <f>SUM(E11:E14)</f>
        <v>14234042.469999999</v>
      </c>
      <c r="F15" s="45">
        <f>SUM(F11:F12:F13:F14)</f>
        <v>58603874.039999999</v>
      </c>
      <c r="G15" s="46"/>
    </row>
    <row r="16" spans="1:11" s="47" customFormat="1" ht="19.5" customHeight="1" x14ac:dyDescent="0.25">
      <c r="A16" s="48"/>
      <c r="B16" s="22"/>
      <c r="C16" s="22"/>
      <c r="D16" s="22"/>
      <c r="E16" s="22"/>
      <c r="F16" s="49"/>
      <c r="G16" s="50"/>
    </row>
    <row r="17" spans="1:8" s="28" customFormat="1" ht="20.25" customHeight="1" thickBot="1" x14ac:dyDescent="0.35">
      <c r="A17" s="93" t="s">
        <v>17</v>
      </c>
      <c r="B17" s="94"/>
      <c r="C17" s="51"/>
      <c r="D17" s="52"/>
      <c r="E17" s="26"/>
      <c r="F17" s="53"/>
      <c r="G17" s="54"/>
    </row>
    <row r="18" spans="1:8" ht="21" customHeight="1" thickBot="1" x14ac:dyDescent="0.3">
      <c r="B18" s="55" t="s">
        <v>0</v>
      </c>
      <c r="C18" s="56"/>
      <c r="D18" s="56"/>
      <c r="E18" s="57"/>
      <c r="F18" s="58" t="s">
        <v>1</v>
      </c>
      <c r="G18" s="59"/>
    </row>
    <row r="19" spans="1:8" s="16" customFormat="1" ht="78.75" customHeight="1" thickBot="1" x14ac:dyDescent="0.3">
      <c r="A19" s="60" t="s">
        <v>18</v>
      </c>
      <c r="B19" s="61" t="s">
        <v>4</v>
      </c>
      <c r="C19" s="62" t="s">
        <v>2</v>
      </c>
      <c r="D19" s="63" t="s">
        <v>3</v>
      </c>
      <c r="E19" s="64" t="s">
        <v>26</v>
      </c>
      <c r="F19" s="65" t="s">
        <v>5</v>
      </c>
      <c r="G19" s="66" t="s">
        <v>11</v>
      </c>
    </row>
    <row r="20" spans="1:8" ht="56.25" customHeight="1" x14ac:dyDescent="0.25">
      <c r="A20" s="145" t="s">
        <v>19</v>
      </c>
      <c r="B20" s="67">
        <v>552501.86</v>
      </c>
      <c r="C20" s="68">
        <v>3598185.99</v>
      </c>
      <c r="D20" s="68">
        <v>3648024.79</v>
      </c>
      <c r="E20" s="69">
        <f>B20+C20-D20</f>
        <v>502663.06000000006</v>
      </c>
      <c r="F20" s="70">
        <f>SUM(F21:F25)</f>
        <v>3409990.7199999997</v>
      </c>
      <c r="G20" s="71"/>
      <c r="H20" s="102">
        <f>F20-C20</f>
        <v>-188195.27000000048</v>
      </c>
    </row>
    <row r="21" spans="1:8" x14ac:dyDescent="0.25">
      <c r="A21" s="146"/>
      <c r="B21" s="72"/>
      <c r="C21" s="73"/>
      <c r="D21" s="73"/>
      <c r="E21" s="74"/>
      <c r="F21" s="75">
        <v>1329847.5</v>
      </c>
      <c r="G21" s="76" t="s">
        <v>40</v>
      </c>
    </row>
    <row r="22" spans="1:8" x14ac:dyDescent="0.25">
      <c r="A22" s="146"/>
      <c r="B22" s="72"/>
      <c r="C22" s="73"/>
      <c r="D22" s="73"/>
      <c r="E22" s="74"/>
      <c r="F22" s="75">
        <v>180949.33</v>
      </c>
      <c r="G22" s="76" t="s">
        <v>27</v>
      </c>
    </row>
    <row r="23" spans="1:8" x14ac:dyDescent="0.25">
      <c r="A23" s="146"/>
      <c r="B23" s="72"/>
      <c r="C23" s="73"/>
      <c r="D23" s="73"/>
      <c r="E23" s="74"/>
      <c r="F23" s="75">
        <v>1536305.05</v>
      </c>
      <c r="G23" s="76" t="s">
        <v>28</v>
      </c>
    </row>
    <row r="24" spans="1:8" ht="30" x14ac:dyDescent="0.25">
      <c r="A24" s="146"/>
      <c r="B24" s="72"/>
      <c r="C24" s="73"/>
      <c r="D24" s="73"/>
      <c r="E24" s="74"/>
      <c r="F24" s="75">
        <v>362888.84</v>
      </c>
      <c r="G24" s="76" t="s">
        <v>29</v>
      </c>
    </row>
    <row r="25" spans="1:8" ht="15.75" thickBot="1" x14ac:dyDescent="0.3">
      <c r="A25" s="115"/>
      <c r="B25" s="72"/>
      <c r="C25" s="73"/>
      <c r="D25" s="73"/>
      <c r="E25" s="74"/>
      <c r="F25" s="75"/>
      <c r="G25" s="76"/>
    </row>
    <row r="26" spans="1:8" ht="21" customHeight="1" thickBot="1" x14ac:dyDescent="0.3">
      <c r="A26" s="145" t="s">
        <v>20</v>
      </c>
      <c r="B26" s="117">
        <v>1184747.6599999999</v>
      </c>
      <c r="C26" s="118">
        <v>7691069.0099999998</v>
      </c>
      <c r="D26" s="118">
        <v>5679557.7599999998</v>
      </c>
      <c r="E26" s="118">
        <f>B26+C26-D26</f>
        <v>3196258.91</v>
      </c>
      <c r="F26" s="70">
        <f>SUM(F27:F30)</f>
        <v>7483130.7600000007</v>
      </c>
      <c r="G26" s="71"/>
      <c r="H26" s="102">
        <f>F26-C26</f>
        <v>-207938.24999999907</v>
      </c>
    </row>
    <row r="27" spans="1:8" x14ac:dyDescent="0.25">
      <c r="A27" s="147"/>
      <c r="B27" s="72"/>
      <c r="C27" s="73"/>
      <c r="D27" s="73"/>
      <c r="E27" s="74"/>
      <c r="F27" s="81">
        <v>6684556.1600000001</v>
      </c>
      <c r="G27" s="76" t="s">
        <v>30</v>
      </c>
    </row>
    <row r="28" spans="1:8" x14ac:dyDescent="0.25">
      <c r="A28" s="142"/>
      <c r="B28" s="72"/>
      <c r="C28" s="73"/>
      <c r="D28" s="73"/>
      <c r="E28" s="74"/>
      <c r="F28" s="143">
        <v>80515.44</v>
      </c>
      <c r="G28" s="144" t="s">
        <v>35</v>
      </c>
    </row>
    <row r="29" spans="1:8" ht="30" x14ac:dyDescent="0.25">
      <c r="A29" s="142"/>
      <c r="B29" s="72"/>
      <c r="C29" s="73"/>
      <c r="D29" s="73"/>
      <c r="E29" s="74"/>
      <c r="F29" s="143">
        <v>395389.32</v>
      </c>
      <c r="G29" s="144" t="s">
        <v>43</v>
      </c>
    </row>
    <row r="30" spans="1:8" ht="15.75" thickBot="1" x14ac:dyDescent="0.3">
      <c r="A30" s="142"/>
      <c r="B30" s="72"/>
      <c r="C30" s="73"/>
      <c r="D30" s="73"/>
      <c r="E30" s="74"/>
      <c r="F30" s="143">
        <v>322669.84000000003</v>
      </c>
      <c r="G30" s="144" t="s">
        <v>44</v>
      </c>
    </row>
    <row r="31" spans="1:8" ht="29.25" x14ac:dyDescent="0.25">
      <c r="A31" s="116" t="s">
        <v>21</v>
      </c>
      <c r="B31" s="110">
        <v>263911.21000000002</v>
      </c>
      <c r="C31" s="111">
        <v>1686359.79</v>
      </c>
      <c r="D31" s="111">
        <v>1714687.92</v>
      </c>
      <c r="E31" s="112">
        <f>B31+C31-D31</f>
        <v>235583.08000000007</v>
      </c>
      <c r="F31" s="113">
        <f>SUM(F32+F33)</f>
        <v>1535663.83</v>
      </c>
      <c r="G31" s="114"/>
      <c r="H31" s="102">
        <f>F31-C31</f>
        <v>-150695.95999999996</v>
      </c>
    </row>
    <row r="32" spans="1:8" ht="15.75" thickBot="1" x14ac:dyDescent="0.3">
      <c r="A32" s="138"/>
      <c r="B32" s="139"/>
      <c r="C32" s="140"/>
      <c r="D32" s="140"/>
      <c r="E32" s="141"/>
      <c r="F32" s="98">
        <v>767705.63</v>
      </c>
      <c r="G32" s="99" t="s">
        <v>31</v>
      </c>
      <c r="H32" s="102"/>
    </row>
    <row r="33" spans="1:14" ht="15.75" thickBot="1" x14ac:dyDescent="0.3">
      <c r="A33" s="77"/>
      <c r="B33" s="78"/>
      <c r="C33" s="79"/>
      <c r="D33" s="79"/>
      <c r="E33" s="80"/>
      <c r="F33" s="135">
        <v>767958.2</v>
      </c>
      <c r="G33" s="123" t="s">
        <v>32</v>
      </c>
    </row>
    <row r="34" spans="1:14" ht="30" thickBot="1" x14ac:dyDescent="0.3">
      <c r="A34" s="127" t="s">
        <v>22</v>
      </c>
      <c r="B34" s="128">
        <v>1920956.1</v>
      </c>
      <c r="C34" s="129">
        <v>11128133.6</v>
      </c>
      <c r="D34" s="129">
        <v>11494503.41</v>
      </c>
      <c r="E34" s="130">
        <f>B34+C34-D34</f>
        <v>1554586.2899999991</v>
      </c>
      <c r="F34" s="131">
        <f>SUM(F35:F40)</f>
        <v>9645236.8499999996</v>
      </c>
      <c r="G34" s="11"/>
      <c r="H34" s="102">
        <f>F34-C34</f>
        <v>-1482896.75</v>
      </c>
      <c r="J34" s="87"/>
      <c r="M34" s="88"/>
      <c r="N34" s="88"/>
    </row>
    <row r="35" spans="1:14" ht="15.75" thickBot="1" x14ac:dyDescent="0.3">
      <c r="A35" s="132"/>
      <c r="B35" s="117"/>
      <c r="C35" s="118"/>
      <c r="D35" s="118"/>
      <c r="E35" s="118"/>
      <c r="F35" s="135">
        <v>4259424.46</v>
      </c>
      <c r="G35" s="123" t="s">
        <v>32</v>
      </c>
      <c r="H35" s="102"/>
      <c r="J35" s="87"/>
      <c r="M35" s="88"/>
      <c r="N35" s="88"/>
    </row>
    <row r="36" spans="1:14" ht="30.75" thickBot="1" x14ac:dyDescent="0.3">
      <c r="A36" s="132"/>
      <c r="B36" s="117"/>
      <c r="C36" s="118"/>
      <c r="D36" s="118"/>
      <c r="E36" s="118"/>
      <c r="F36" s="135">
        <v>3504096.62</v>
      </c>
      <c r="G36" s="123" t="s">
        <v>33</v>
      </c>
      <c r="H36" s="102"/>
      <c r="J36" s="87"/>
      <c r="M36" s="88"/>
      <c r="N36" s="88"/>
    </row>
    <row r="37" spans="1:14" ht="15.75" thickBot="1" x14ac:dyDescent="0.3">
      <c r="A37" s="132"/>
      <c r="B37" s="117"/>
      <c r="C37" s="118"/>
      <c r="D37" s="118"/>
      <c r="E37" s="118"/>
      <c r="F37" s="135">
        <v>891868.7</v>
      </c>
      <c r="G37" s="123" t="s">
        <v>34</v>
      </c>
      <c r="H37" s="102"/>
      <c r="J37" s="87"/>
      <c r="M37" s="88"/>
      <c r="N37" s="88"/>
    </row>
    <row r="38" spans="1:14" ht="15.75" thickBot="1" x14ac:dyDescent="0.3">
      <c r="A38" s="132"/>
      <c r="B38" s="117"/>
      <c r="C38" s="118"/>
      <c r="D38" s="118"/>
      <c r="E38" s="118"/>
      <c r="F38" s="135">
        <v>548950.02</v>
      </c>
      <c r="G38" s="123" t="s">
        <v>36</v>
      </c>
      <c r="H38" s="102"/>
      <c r="J38" s="87"/>
      <c r="M38" s="88"/>
      <c r="N38" s="88"/>
    </row>
    <row r="39" spans="1:14" ht="15.75" thickBot="1" x14ac:dyDescent="0.3">
      <c r="A39" s="132"/>
      <c r="B39" s="117"/>
      <c r="C39" s="118"/>
      <c r="D39" s="118"/>
      <c r="E39" s="118"/>
      <c r="F39" s="135">
        <v>425897.05</v>
      </c>
      <c r="G39" s="123" t="s">
        <v>37</v>
      </c>
      <c r="H39" s="102"/>
      <c r="J39" s="87"/>
      <c r="M39" s="88"/>
      <c r="N39" s="88"/>
    </row>
    <row r="40" spans="1:14" ht="15.75" thickBot="1" x14ac:dyDescent="0.3">
      <c r="A40" s="132"/>
      <c r="B40" s="117"/>
      <c r="C40" s="118"/>
      <c r="D40" s="118"/>
      <c r="E40" s="118"/>
      <c r="F40" s="135">
        <v>15000</v>
      </c>
      <c r="G40" s="123" t="s">
        <v>38</v>
      </c>
      <c r="H40" s="102"/>
      <c r="J40" s="87"/>
      <c r="M40" s="88"/>
      <c r="N40" s="88"/>
    </row>
    <row r="41" spans="1:14" ht="15.75" thickBot="1" x14ac:dyDescent="0.3">
      <c r="A41" s="124" t="s">
        <v>23</v>
      </c>
      <c r="B41" s="117"/>
      <c r="C41" s="118">
        <v>0</v>
      </c>
      <c r="D41" s="118">
        <v>0</v>
      </c>
      <c r="E41" s="118">
        <f>SUM(B41+C41-D41)</f>
        <v>0</v>
      </c>
      <c r="F41" s="136"/>
      <c r="G41" s="137"/>
      <c r="J41" s="87"/>
      <c r="M41" s="88"/>
      <c r="N41" s="88"/>
    </row>
    <row r="42" spans="1:14" ht="15.75" thickBot="1" x14ac:dyDescent="0.3">
      <c r="A42" s="133"/>
      <c r="B42" s="125"/>
      <c r="C42" s="134"/>
      <c r="D42" s="134"/>
      <c r="E42" s="134"/>
      <c r="F42" s="122"/>
      <c r="G42" s="126"/>
    </row>
    <row r="43" spans="1:14" ht="15.75" thickBot="1" x14ac:dyDescent="0.3">
      <c r="A43" s="86" t="s">
        <v>24</v>
      </c>
      <c r="B43" s="82">
        <v>511676.78</v>
      </c>
      <c r="C43" s="83">
        <v>2132606.56</v>
      </c>
      <c r="D43" s="83">
        <v>2113786.5499999998</v>
      </c>
      <c r="E43" s="84">
        <f>B43+C43-D43</f>
        <v>530496.79</v>
      </c>
      <c r="F43" s="85">
        <f>SUM(F44)</f>
        <v>1384043.68</v>
      </c>
      <c r="G43" s="23"/>
    </row>
    <row r="44" spans="1:14" ht="15.75" thickBot="1" x14ac:dyDescent="0.3">
      <c r="A44" s="77"/>
      <c r="B44" s="78"/>
      <c r="C44" s="79"/>
      <c r="D44" s="79"/>
      <c r="E44" s="80"/>
      <c r="F44" s="109">
        <v>1384043.68</v>
      </c>
      <c r="G44" s="89" t="s">
        <v>39</v>
      </c>
      <c r="H44" s="102">
        <f>F43-C43</f>
        <v>-748562.88000000012</v>
      </c>
    </row>
    <row r="45" spans="1:14" ht="34.5" customHeight="1" thickBot="1" x14ac:dyDescent="0.3">
      <c r="A45" s="119" t="s">
        <v>25</v>
      </c>
      <c r="B45" s="120">
        <f>B20+B26+B31+B34+B43</f>
        <v>4433793.6100000003</v>
      </c>
      <c r="C45" s="120">
        <f>C20+C26+C31+C34+C43</f>
        <v>26236354.949999999</v>
      </c>
      <c r="D45" s="120">
        <f>D20+D26+D31+D34+D43</f>
        <v>24650560.430000003</v>
      </c>
      <c r="E45" s="120">
        <f>E20+E26+E31+E34+E43</f>
        <v>6019588.1299999999</v>
      </c>
      <c r="F45" s="120">
        <f>SUM(F43+F41+F34+F31+F26 +F20)</f>
        <v>23458065.84</v>
      </c>
      <c r="G45" s="121"/>
    </row>
    <row r="46" spans="1:14" x14ac:dyDescent="0.25">
      <c r="A46" s="90"/>
      <c r="B46" s="91"/>
      <c r="C46" s="73"/>
      <c r="D46" s="73"/>
      <c r="E46" s="73"/>
      <c r="F46" s="73"/>
      <c r="G46" s="92"/>
      <c r="J46" s="16"/>
      <c r="K46" s="16"/>
    </row>
    <row r="47" spans="1:14" x14ac:dyDescent="0.25">
      <c r="H47" s="90"/>
    </row>
    <row r="87" spans="3:5" x14ac:dyDescent="0.25">
      <c r="C87" s="95"/>
      <c r="D87" s="96"/>
      <c r="E87" s="96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ACad</cp:lastModifiedBy>
  <cp:revision/>
  <cp:lastPrinted>2021-05-21T09:16:52Z</cp:lastPrinted>
  <dcterms:created xsi:type="dcterms:W3CDTF">2020-02-13T12:53:48Z</dcterms:created>
  <dcterms:modified xsi:type="dcterms:W3CDTF">2021-06-15T06:01:02Z</dcterms:modified>
</cp:coreProperties>
</file>